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2"/>
  </bookViews>
  <sheets>
    <sheet name="financial" sheetId="1" r:id="rId1"/>
    <sheet name="MJE" sheetId="2" r:id="rId2"/>
    <sheet name="for paper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<sst xmlns="http://schemas.openxmlformats.org/spreadsheetml/2006/main" count="78" uniqueCount="69">
  <si>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General Fund</t>
  </si>
  <si>
    <t>Cap.Outlay Fund</t>
  </si>
  <si>
    <t>Sp.Ed. Fund</t>
  </si>
  <si>
    <t>Bond Red.Fund</t>
  </si>
  <si>
    <t>Food Ser. Fund</t>
  </si>
  <si>
    <t>Total All Funds</t>
  </si>
  <si>
    <t>Balance Forward</t>
  </si>
  <si>
    <t>Revenue  Recd.</t>
  </si>
  <si>
    <t xml:space="preserve">     Taxes</t>
  </si>
  <si>
    <t xml:space="preserve">     State Aid</t>
  </si>
  <si>
    <t>Total Revenue Recd.</t>
  </si>
  <si>
    <t>Balance + Revenue</t>
  </si>
  <si>
    <t>Expenditures</t>
  </si>
  <si>
    <t>Checking Account</t>
  </si>
  <si>
    <t>Savings Account</t>
  </si>
  <si>
    <t>CD's</t>
  </si>
  <si>
    <t xml:space="preserve">     Lunch Receipts</t>
  </si>
  <si>
    <t xml:space="preserve"> </t>
  </si>
  <si>
    <t xml:space="preserve">     County Apportion</t>
  </si>
  <si>
    <t>Imprest</t>
  </si>
  <si>
    <t>Cap.Out.Fund</t>
  </si>
  <si>
    <t>Spec.Ed. Fund</t>
  </si>
  <si>
    <t>Trust &amp; Ag.</t>
  </si>
  <si>
    <t xml:space="preserve">   County</t>
  </si>
  <si>
    <t xml:space="preserve">   Local</t>
  </si>
  <si>
    <t xml:space="preserve">   State</t>
  </si>
  <si>
    <t xml:space="preserve">   Federal</t>
  </si>
  <si>
    <t xml:space="preserve">   Trust &amp; Ag.</t>
  </si>
  <si>
    <t xml:space="preserve">Total Revenue </t>
  </si>
  <si>
    <t>Total Rev. + Bal.</t>
  </si>
  <si>
    <t>Expenses</t>
  </si>
  <si>
    <t>Pension Fund</t>
  </si>
  <si>
    <t>Journal Entries</t>
  </si>
  <si>
    <t>Non Revenue Recd.</t>
  </si>
  <si>
    <t>Non-Revenue recd</t>
  </si>
  <si>
    <t xml:space="preserve">     SD Medicaid</t>
  </si>
  <si>
    <t xml:space="preserve">     Other/Misc</t>
  </si>
  <si>
    <t xml:space="preserve">     SPED transp</t>
  </si>
  <si>
    <t xml:space="preserve">     Federal Reimb</t>
  </si>
  <si>
    <t>Student Medicaid</t>
  </si>
  <si>
    <t xml:space="preserve">     Interest Earned</t>
  </si>
  <si>
    <t xml:space="preserve">     Gate Revenue</t>
  </si>
  <si>
    <t>Total Cash Assets</t>
  </si>
  <si>
    <t>Bank Franchise</t>
  </si>
  <si>
    <t>Petty Cash</t>
  </si>
  <si>
    <t xml:space="preserve">Cash Change </t>
  </si>
  <si>
    <t xml:space="preserve">     Transfers In</t>
  </si>
  <si>
    <t>Less Contract AP</t>
  </si>
  <si>
    <t xml:space="preserve">   Transfers in</t>
  </si>
  <si>
    <t>Enterprise Fund</t>
  </si>
  <si>
    <t>State Apportion</t>
  </si>
  <si>
    <t>Other State Revenue</t>
  </si>
  <si>
    <t>Transfers In</t>
  </si>
  <si>
    <t>Gross Receipts</t>
  </si>
  <si>
    <t xml:space="preserve">   Transfer In</t>
  </si>
  <si>
    <t>Deffered Rev</t>
  </si>
  <si>
    <t xml:space="preserve">Federal </t>
  </si>
  <si>
    <t>Financial Statement for the Month of July, 2020 - Estelline School Dist. 28-2</t>
  </si>
  <si>
    <t xml:space="preserve"> Estelline School Dist. 28-2 Financial Statement for the Month of July, 2020</t>
  </si>
  <si>
    <t>Balance 07/31/20</t>
  </si>
  <si>
    <t>Migrant Grant Revenue</t>
  </si>
  <si>
    <t>Gross Receipts Revenue</t>
  </si>
  <si>
    <t>CTE Perkins Reserve Revenue</t>
  </si>
  <si>
    <t>Unemployment Insurance Expenditure</t>
  </si>
  <si>
    <t>Special Education</t>
  </si>
  <si>
    <t>Lifescape, SD Dept. of Human Svc Expenditure</t>
  </si>
  <si>
    <t>Food Service</t>
  </si>
  <si>
    <t>MJE's on July Financial Statement</t>
  </si>
  <si>
    <t>Wards Store Expenditure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</si>
</sst>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64" fontId="8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4" fontId="0" fillId="0" borderId="0" xfId="44" applyFont="1" applyAlignment="1">
      <alignment/>
    </xf>
    <xf numFmtId="44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4" fontId="9" fillId="0" borderId="12" xfId="44" applyFon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0" sqref="E20"/>
    </sheetView>
  </sheetViews>
  <sheetFormatPr defaultColWidth="15.7109375" defaultRowHeight="12.75" customHeight="1"/>
  <cols>
    <col min="1" max="1" width="22.421875" style="10" customWidth="1"/>
    <col min="2" max="2" width="17.28125" style="10" bestFit="1" customWidth="1"/>
    <col min="3" max="3" width="16.00390625" style="10" bestFit="1" customWidth="1"/>
    <col min="4" max="4" width="14.8515625" style="10" bestFit="1" customWidth="1"/>
    <col min="5" max="5" width="15.140625" style="10" bestFit="1" customWidth="1"/>
    <col min="6" max="7" width="13.57421875" style="10" bestFit="1" customWidth="1"/>
    <col min="8" max="8" width="12.421875" style="10" bestFit="1" customWidth="1"/>
    <col min="9" max="9" width="17.421875" style="10" customWidth="1"/>
    <col min="10" max="16384" width="15.7109375" style="9" customWidth="1"/>
  </cols>
  <sheetData>
    <row r="1" spans="1:9" s="3" customFormat="1" ht="24" customHeight="1">
      <c r="A1" s="33" t="s">
        <v>57</v>
      </c>
      <c r="B1" s="33"/>
      <c r="C1" s="33"/>
      <c r="D1" s="33"/>
      <c r="E1" s="33"/>
      <c r="F1" s="33"/>
      <c r="G1" s="33"/>
      <c r="H1" s="33"/>
      <c r="I1" s="33"/>
    </row>
    <row r="3" spans="2:9" s="4" customFormat="1" ht="33" customHeight="1" thickBot="1">
      <c r="B3" s="5" t="s">
        <v>0</v>
      </c>
      <c r="C3" s="16" t="s">
        <v>1</v>
      </c>
      <c r="D3" s="5" t="s">
        <v>2</v>
      </c>
      <c r="E3" s="5" t="s">
        <v>31</v>
      </c>
      <c r="F3" s="6" t="s">
        <v>3</v>
      </c>
      <c r="G3" s="6" t="s">
        <v>4</v>
      </c>
      <c r="H3" s="6" t="s">
        <v>49</v>
      </c>
      <c r="I3" s="5" t="s">
        <v>5</v>
      </c>
    </row>
    <row r="4" spans="1:9" ht="15" customHeight="1">
      <c r="A4" s="7" t="s">
        <v>6</v>
      </c>
      <c r="B4" s="8">
        <v>646688.78</v>
      </c>
      <c r="C4" s="8">
        <v>673021.54</v>
      </c>
      <c r="D4" s="8">
        <v>20191.59</v>
      </c>
      <c r="E4" s="35">
        <v>0</v>
      </c>
      <c r="F4" s="8">
        <v>0</v>
      </c>
      <c r="G4" s="8">
        <v>3018.47</v>
      </c>
      <c r="H4" s="8">
        <v>45.31</v>
      </c>
      <c r="I4" s="8">
        <f>SUM(B4:H4)</f>
        <v>1342965.6900000002</v>
      </c>
    </row>
    <row r="5" spans="1:9" ht="15" customHeight="1">
      <c r="A5" s="7" t="s">
        <v>7</v>
      </c>
      <c r="F5" s="10" t="s">
        <v>17</v>
      </c>
      <c r="I5" s="8">
        <f aca="true" t="shared" si="0" ref="I5:I23">SUM(B5:H5)</f>
        <v>0</v>
      </c>
    </row>
    <row r="6" spans="1:9" ht="15" customHeight="1">
      <c r="A6" s="10" t="s">
        <v>8</v>
      </c>
      <c r="B6" s="10">
        <v>9710.67</v>
      </c>
      <c r="C6" s="10">
        <v>1959.83</v>
      </c>
      <c r="D6" s="10">
        <v>3023.41</v>
      </c>
      <c r="I6" s="8">
        <f t="shared" si="0"/>
        <v>14693.91</v>
      </c>
    </row>
    <row r="7" spans="1:9" ht="15" customHeight="1">
      <c r="A7" s="10" t="s">
        <v>40</v>
      </c>
      <c r="B7" s="10">
        <v>444.6</v>
      </c>
      <c r="I7" s="8">
        <f t="shared" si="0"/>
        <v>444.6</v>
      </c>
    </row>
    <row r="8" spans="1:9" ht="15" customHeight="1">
      <c r="A8" s="10" t="s">
        <v>41</v>
      </c>
      <c r="I8" s="8">
        <f t="shared" si="0"/>
        <v>0</v>
      </c>
    </row>
    <row r="9" spans="1:9" ht="15" customHeight="1">
      <c r="A9" s="10" t="s">
        <v>37</v>
      </c>
      <c r="I9" s="8">
        <f t="shared" si="0"/>
        <v>0</v>
      </c>
    </row>
    <row r="10" spans="1:9" ht="15" customHeight="1">
      <c r="A10" s="17" t="s">
        <v>53</v>
      </c>
      <c r="I10" s="8">
        <f t="shared" si="0"/>
        <v>0</v>
      </c>
    </row>
    <row r="11" spans="1:9" ht="15" customHeight="1">
      <c r="A11" s="10" t="s">
        <v>36</v>
      </c>
      <c r="B11" s="10">
        <v>5518</v>
      </c>
      <c r="H11" s="10">
        <v>2090</v>
      </c>
      <c r="I11" s="8">
        <f t="shared" si="0"/>
        <v>7608</v>
      </c>
    </row>
    <row r="12" spans="1:9" ht="15" customHeight="1">
      <c r="A12" s="10" t="s">
        <v>18</v>
      </c>
      <c r="I12" s="8">
        <f t="shared" si="0"/>
        <v>0</v>
      </c>
    </row>
    <row r="13" spans="1:9" ht="15" customHeight="1">
      <c r="A13" s="17" t="s">
        <v>50</v>
      </c>
      <c r="I13" s="8">
        <f t="shared" si="0"/>
        <v>0</v>
      </c>
    </row>
    <row r="14" spans="1:9" ht="15" customHeight="1">
      <c r="A14" s="10" t="s">
        <v>9</v>
      </c>
      <c r="B14" s="10">
        <v>61404</v>
      </c>
      <c r="I14" s="8">
        <f t="shared" si="0"/>
        <v>61404</v>
      </c>
    </row>
    <row r="15" spans="1:9" ht="15" customHeight="1">
      <c r="A15" s="10" t="s">
        <v>51</v>
      </c>
      <c r="I15" s="8">
        <f t="shared" si="0"/>
        <v>0</v>
      </c>
    </row>
    <row r="16" spans="1:9" ht="15" customHeight="1">
      <c r="A16" s="17" t="s">
        <v>43</v>
      </c>
      <c r="I16" s="8">
        <f t="shared" si="0"/>
        <v>0</v>
      </c>
    </row>
    <row r="17" spans="1:9" ht="15" customHeight="1">
      <c r="A17" s="17" t="s">
        <v>56</v>
      </c>
      <c r="B17" s="10">
        <v>125.78</v>
      </c>
      <c r="I17" s="8">
        <f t="shared" si="0"/>
        <v>125.78</v>
      </c>
    </row>
    <row r="18" spans="1:9" ht="15" customHeight="1">
      <c r="A18" s="17" t="s">
        <v>39</v>
      </c>
      <c r="I18" s="8">
        <f t="shared" si="0"/>
        <v>0</v>
      </c>
    </row>
    <row r="19" spans="1:9" ht="15" customHeight="1">
      <c r="A19" s="10" t="s">
        <v>35</v>
      </c>
      <c r="I19" s="8">
        <f t="shared" si="0"/>
        <v>0</v>
      </c>
    </row>
    <row r="20" spans="1:9" ht="15" customHeight="1">
      <c r="A20" s="10" t="s">
        <v>38</v>
      </c>
      <c r="I20" s="8">
        <f t="shared" si="0"/>
        <v>0</v>
      </c>
    </row>
    <row r="21" spans="1:9" ht="17.25" customHeight="1">
      <c r="A21" s="10" t="s">
        <v>16</v>
      </c>
      <c r="B21" s="8"/>
      <c r="C21" s="8"/>
      <c r="D21" s="8"/>
      <c r="E21" s="8"/>
      <c r="F21" s="8"/>
      <c r="G21" s="8"/>
      <c r="H21" s="8"/>
      <c r="I21" s="8">
        <f t="shared" si="0"/>
        <v>0</v>
      </c>
    </row>
    <row r="22" spans="1:9" ht="17.25" customHeight="1" hidden="1">
      <c r="A22" s="10" t="s">
        <v>46</v>
      </c>
      <c r="B22" s="8"/>
      <c r="C22" s="8"/>
      <c r="D22" s="8"/>
      <c r="E22" s="8"/>
      <c r="F22" s="8"/>
      <c r="G22" s="8"/>
      <c r="H22" s="8"/>
      <c r="I22" s="8">
        <f t="shared" si="0"/>
        <v>0</v>
      </c>
    </row>
    <row r="23" spans="1:9" ht="17.25" customHeight="1">
      <c r="A23" s="17" t="s">
        <v>52</v>
      </c>
      <c r="B23" s="8"/>
      <c r="C23" s="8"/>
      <c r="D23" s="8"/>
      <c r="E23" s="8"/>
      <c r="F23" s="8"/>
      <c r="G23" s="8"/>
      <c r="H23" s="8"/>
      <c r="I23" s="8">
        <f t="shared" si="0"/>
        <v>0</v>
      </c>
    </row>
    <row r="24" spans="1:9" s="13" customFormat="1" ht="18.75" customHeight="1">
      <c r="A24" s="11" t="s">
        <v>10</v>
      </c>
      <c r="B24" s="12">
        <f>SUM(B6:B23)</f>
        <v>77203.05</v>
      </c>
      <c r="C24" s="12">
        <f aca="true" t="shared" si="1" ref="C24:H24">SUM(C6:C23)</f>
        <v>1959.83</v>
      </c>
      <c r="D24" s="12">
        <f t="shared" si="1"/>
        <v>3023.41</v>
      </c>
      <c r="E24" s="12">
        <f t="shared" si="1"/>
        <v>0</v>
      </c>
      <c r="F24" s="12">
        <f>SUM(F6:F23)</f>
        <v>0</v>
      </c>
      <c r="G24" s="12">
        <f>SUM(G6:G23)</f>
        <v>0</v>
      </c>
      <c r="H24" s="12">
        <f t="shared" si="1"/>
        <v>2090</v>
      </c>
      <c r="I24" s="12">
        <f>SUM(I6:I22)</f>
        <v>84276.29000000001</v>
      </c>
    </row>
    <row r="25" ht="15.75">
      <c r="A25" s="7" t="s">
        <v>33</v>
      </c>
    </row>
    <row r="26" spans="1:9" ht="15" customHeight="1">
      <c r="A26" s="7" t="s">
        <v>11</v>
      </c>
      <c r="B26" s="10">
        <f aca="true" t="shared" si="2" ref="B26:I26">B4+B24</f>
        <v>723891.8300000001</v>
      </c>
      <c r="C26" s="10">
        <f t="shared" si="2"/>
        <v>674981.37</v>
      </c>
      <c r="D26" s="10">
        <f t="shared" si="2"/>
        <v>23215</v>
      </c>
      <c r="E26" s="10">
        <f t="shared" si="2"/>
        <v>0</v>
      </c>
      <c r="F26" s="10">
        <f t="shared" si="2"/>
        <v>0</v>
      </c>
      <c r="G26" s="10">
        <f t="shared" si="2"/>
        <v>3018.47</v>
      </c>
      <c r="H26" s="10">
        <f t="shared" si="2"/>
        <v>2135.31</v>
      </c>
      <c r="I26" s="10">
        <f t="shared" si="2"/>
        <v>1427241.9800000002</v>
      </c>
    </row>
    <row r="27" ht="15" customHeight="1">
      <c r="A27" s="7"/>
    </row>
    <row r="28" ht="9" customHeight="1">
      <c r="A28" s="7"/>
    </row>
    <row r="29" spans="1:9" s="13" customFormat="1" ht="15" customHeight="1">
      <c r="A29" s="11" t="s">
        <v>12</v>
      </c>
      <c r="B29" s="8">
        <v>55668.34</v>
      </c>
      <c r="C29" s="8">
        <v>40431.45</v>
      </c>
      <c r="D29" s="8">
        <v>432.81</v>
      </c>
      <c r="E29" s="8">
        <v>0</v>
      </c>
      <c r="F29" s="8">
        <v>0</v>
      </c>
      <c r="G29" s="8">
        <v>166.49</v>
      </c>
      <c r="H29" s="8">
        <v>1654.25</v>
      </c>
      <c r="I29" s="8">
        <f>SUM(B29:H29)</f>
        <v>98353.34</v>
      </c>
    </row>
    <row r="30" spans="1:9" s="13" customFormat="1" ht="15" customHeight="1">
      <c r="A30" s="11" t="s">
        <v>32</v>
      </c>
      <c r="B30" s="8">
        <v>128031.54</v>
      </c>
      <c r="C30" s="8"/>
      <c r="D30" s="8">
        <v>-16556.65</v>
      </c>
      <c r="E30" s="8"/>
      <c r="F30" s="8"/>
      <c r="G30" s="8">
        <v>-1439.88</v>
      </c>
      <c r="H30" s="8"/>
      <c r="I30" s="8">
        <f>SUM(B30:H30)</f>
        <v>110035.00999999998</v>
      </c>
    </row>
    <row r="31" spans="1:9" s="13" customFormat="1" ht="15" customHeight="1" thickBot="1">
      <c r="A31" s="7" t="s">
        <v>59</v>
      </c>
      <c r="B31" s="15">
        <f>B26-B29+B30</f>
        <v>796255.0300000001</v>
      </c>
      <c r="C31" s="15">
        <f aca="true" t="shared" si="3" ref="C31:H31">C26-C29+C30</f>
        <v>634549.92</v>
      </c>
      <c r="D31" s="15">
        <f t="shared" si="3"/>
        <v>6225.539999999997</v>
      </c>
      <c r="E31" s="15">
        <f t="shared" si="3"/>
        <v>0</v>
      </c>
      <c r="F31" s="15">
        <f t="shared" si="3"/>
        <v>0</v>
      </c>
      <c r="G31" s="15">
        <f>G26-G29+G30</f>
        <v>1412.0999999999995</v>
      </c>
      <c r="H31" s="15">
        <f t="shared" si="3"/>
        <v>481.05999999999995</v>
      </c>
      <c r="I31" s="15">
        <f>SUM(B31:H31)</f>
        <v>1438923.6500000004</v>
      </c>
    </row>
    <row r="32" ht="9" customHeight="1" thickTop="1">
      <c r="A32" s="14"/>
    </row>
    <row r="33" ht="9" customHeight="1"/>
    <row r="34" spans="1:9" ht="15" customHeight="1">
      <c r="A34" s="10" t="s">
        <v>13</v>
      </c>
      <c r="B34" s="10">
        <v>759329.3</v>
      </c>
      <c r="C34" s="10">
        <v>610302.83</v>
      </c>
      <c r="D34" s="10">
        <v>32435.21</v>
      </c>
      <c r="E34" s="10">
        <v>0</v>
      </c>
      <c r="F34" s="10">
        <v>0</v>
      </c>
      <c r="G34" s="10">
        <v>5214.98</v>
      </c>
      <c r="H34" s="10">
        <v>481.06</v>
      </c>
      <c r="I34" s="10">
        <f aca="true" t="shared" si="4" ref="I34:I41">SUM(B34:H34)</f>
        <v>1407763.38</v>
      </c>
    </row>
    <row r="35" spans="1:9" ht="15" customHeight="1">
      <c r="A35" s="10" t="s">
        <v>14</v>
      </c>
      <c r="B35" s="10">
        <v>20558.92</v>
      </c>
      <c r="C35" s="10">
        <v>19247.09</v>
      </c>
      <c r="D35" s="10">
        <v>3407.28</v>
      </c>
      <c r="E35" s="10">
        <v>0</v>
      </c>
      <c r="F35" s="10">
        <v>0</v>
      </c>
      <c r="G35" s="10">
        <v>0</v>
      </c>
      <c r="H35" s="10">
        <v>0</v>
      </c>
      <c r="I35" s="10">
        <f t="shared" si="4"/>
        <v>43213.28999999999</v>
      </c>
    </row>
    <row r="36" spans="1:9" ht="15" customHeight="1">
      <c r="A36" s="10" t="s">
        <v>15</v>
      </c>
      <c r="B36" s="10">
        <v>48889.2</v>
      </c>
      <c r="C36" s="10">
        <v>5000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f t="shared" si="4"/>
        <v>53889.2</v>
      </c>
    </row>
    <row r="37" spans="1:9" ht="15" customHeight="1">
      <c r="A37" s="10" t="s">
        <v>44</v>
      </c>
      <c r="B37" s="10">
        <v>75</v>
      </c>
      <c r="I37" s="10">
        <f t="shared" si="4"/>
        <v>75</v>
      </c>
    </row>
    <row r="38" spans="1:9" ht="15" customHeight="1">
      <c r="A38" s="10" t="s">
        <v>45</v>
      </c>
      <c r="B38" s="10">
        <v>550</v>
      </c>
      <c r="I38" s="10">
        <f t="shared" si="4"/>
        <v>550</v>
      </c>
    </row>
    <row r="39" spans="1:9" ht="15" customHeight="1">
      <c r="A39" s="10" t="s">
        <v>19</v>
      </c>
      <c r="B39" s="10">
        <v>5000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f t="shared" si="4"/>
        <v>5000</v>
      </c>
    </row>
    <row r="40" spans="1:9" ht="15" customHeight="1">
      <c r="A40" s="10" t="s">
        <v>47</v>
      </c>
      <c r="B40" s="10">
        <v>-99066.22</v>
      </c>
      <c r="C40" s="10">
        <v>0</v>
      </c>
      <c r="D40" s="10">
        <v>-29616.95</v>
      </c>
      <c r="E40" s="10">
        <v>0</v>
      </c>
      <c r="F40" s="10">
        <v>0</v>
      </c>
      <c r="G40" s="10">
        <v>-3572.88</v>
      </c>
      <c r="H40" s="10">
        <v>0</v>
      </c>
      <c r="I40" s="10">
        <f t="shared" si="4"/>
        <v>-132256.05</v>
      </c>
    </row>
    <row r="41" spans="1:9" ht="12.75" customHeight="1">
      <c r="A41" s="10" t="s">
        <v>55</v>
      </c>
      <c r="B41" s="10">
        <v>60918.83</v>
      </c>
      <c r="C41" s="10">
        <v>0</v>
      </c>
      <c r="D41" s="10">
        <v>0</v>
      </c>
      <c r="E41" s="10">
        <v>0</v>
      </c>
      <c r="F41" s="10">
        <v>0</v>
      </c>
      <c r="G41" s="10">
        <v>-230</v>
      </c>
      <c r="H41" s="10">
        <v>0</v>
      </c>
      <c r="I41" s="10">
        <f t="shared" si="4"/>
        <v>60688.83</v>
      </c>
    </row>
    <row r="42" spans="1:9" ht="16.5" thickBot="1">
      <c r="A42" s="14" t="s">
        <v>42</v>
      </c>
      <c r="B42" s="15">
        <f>SUM(B34:B41)</f>
        <v>796255.03</v>
      </c>
      <c r="C42" s="15">
        <f aca="true" t="shared" si="5" ref="C42:I42">SUM(C34:C41)</f>
        <v>634549.9199999999</v>
      </c>
      <c r="D42" s="15">
        <f t="shared" si="5"/>
        <v>6225.539999999997</v>
      </c>
      <c r="E42" s="15">
        <f t="shared" si="5"/>
        <v>0</v>
      </c>
      <c r="F42" s="15">
        <f t="shared" si="5"/>
        <v>0</v>
      </c>
      <c r="G42" s="15">
        <f>SUM(G34:G41)</f>
        <v>1412.0999999999995</v>
      </c>
      <c r="H42" s="15">
        <f t="shared" si="5"/>
        <v>481.06</v>
      </c>
      <c r="I42" s="15">
        <f t="shared" si="5"/>
        <v>1438923.65</v>
      </c>
    </row>
    <row r="43" ht="12.75" customHeight="1" thickTop="1"/>
  </sheetData>
  <sheetProtection/>
  <mergeCells count="1">
    <mergeCell ref="A1:I1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1.7109375" style="0" customWidth="1"/>
    <col min="2" max="2" width="41.00390625" style="0" bestFit="1" customWidth="1"/>
  </cols>
  <sheetData>
    <row r="1" spans="1:2" ht="12.75">
      <c r="A1" s="40" t="s">
        <v>67</v>
      </c>
      <c r="B1" s="40"/>
    </row>
    <row r="3" ht="12.75">
      <c r="A3" s="38" t="s">
        <v>0</v>
      </c>
    </row>
    <row r="4" spans="1:2" ht="12.75">
      <c r="A4" s="36">
        <v>114612.58</v>
      </c>
      <c r="B4" t="s">
        <v>61</v>
      </c>
    </row>
    <row r="5" spans="1:2" ht="12.75">
      <c r="A5" s="36">
        <v>4959.25</v>
      </c>
      <c r="B5" t="s">
        <v>60</v>
      </c>
    </row>
    <row r="6" spans="1:2" ht="12.75">
      <c r="A6" s="36">
        <v>12495.66</v>
      </c>
      <c r="B6" t="s">
        <v>62</v>
      </c>
    </row>
    <row r="7" spans="1:2" ht="12.75">
      <c r="A7" s="36">
        <v>-4035.95</v>
      </c>
      <c r="B7" t="s">
        <v>63</v>
      </c>
    </row>
    <row r="8" ht="13.5" thickBot="1">
      <c r="A8" s="37">
        <f>SUM(A4:A7)</f>
        <v>128031.54</v>
      </c>
    </row>
    <row r="9" ht="13.5" thickTop="1"/>
    <row r="11" ht="12.75">
      <c r="A11" s="38" t="s">
        <v>64</v>
      </c>
    </row>
    <row r="12" spans="1:2" ht="12.75">
      <c r="A12" s="36">
        <v>-16556.65</v>
      </c>
      <c r="B12" s="26" t="s">
        <v>65</v>
      </c>
    </row>
    <row r="13" ht="13.5" thickBot="1">
      <c r="A13" s="39">
        <f>SUM(A12)</f>
        <v>-16556.65</v>
      </c>
    </row>
    <row r="14" ht="13.5" thickTop="1"/>
    <row r="16" ht="12.75">
      <c r="A16" s="38" t="s">
        <v>66</v>
      </c>
    </row>
    <row r="17" spans="1:2" ht="12.75">
      <c r="A17" s="36">
        <v>-1439.88</v>
      </c>
      <c r="B17" s="26" t="s">
        <v>68</v>
      </c>
    </row>
    <row r="18" ht="13.5" thickBot="1">
      <c r="A18" s="39">
        <f>SUM(A17)</f>
        <v>-1439.88</v>
      </c>
    </row>
    <row r="19" ht="13.5" thickTop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4.57421875" style="0" customWidth="1"/>
    <col min="2" max="2" width="14.00390625" style="0" customWidth="1"/>
    <col min="3" max="3" width="12.00390625" style="0" customWidth="1"/>
    <col min="4" max="5" width="11.421875" style="0" customWidth="1"/>
    <col min="6" max="6" width="12.28125" style="0" customWidth="1"/>
    <col min="7" max="7" width="12.7109375" style="0" bestFit="1" customWidth="1"/>
    <col min="8" max="8" width="13.7109375" style="0" bestFit="1" customWidth="1"/>
    <col min="9" max="9" width="11.421875" style="22" customWidth="1"/>
  </cols>
  <sheetData>
    <row r="1" spans="1:9" ht="12.75">
      <c r="A1" s="34" t="s">
        <v>58</v>
      </c>
      <c r="B1" s="34"/>
      <c r="C1" s="34"/>
      <c r="D1" s="34"/>
      <c r="E1" s="34"/>
      <c r="F1" s="34"/>
      <c r="G1" s="34"/>
      <c r="H1" s="34"/>
      <c r="I1" s="34"/>
    </row>
    <row r="2" spans="1:9" s="30" customFormat="1" ht="12.75">
      <c r="A2" s="27"/>
      <c r="B2" s="28" t="s">
        <v>0</v>
      </c>
      <c r="C2" s="28" t="s">
        <v>20</v>
      </c>
      <c r="D2" s="28" t="s">
        <v>21</v>
      </c>
      <c r="E2" s="28" t="s">
        <v>31</v>
      </c>
      <c r="F2" s="28" t="s">
        <v>3</v>
      </c>
      <c r="G2" s="28" t="s">
        <v>4</v>
      </c>
      <c r="H2" s="28" t="s">
        <v>49</v>
      </c>
      <c r="I2" s="29" t="s">
        <v>22</v>
      </c>
    </row>
    <row r="3" spans="1:9" ht="12.75">
      <c r="A3" s="1" t="s">
        <v>6</v>
      </c>
      <c r="B3" s="1">
        <f>financial!B4</f>
        <v>646688.78</v>
      </c>
      <c r="C3" s="1">
        <f>financial!C4</f>
        <v>673021.54</v>
      </c>
      <c r="D3" s="1">
        <f>financial!D4</f>
        <v>20191.59</v>
      </c>
      <c r="E3" s="1">
        <f>financial!E4</f>
        <v>0</v>
      </c>
      <c r="F3" s="1">
        <f>financial!F4</f>
        <v>0</v>
      </c>
      <c r="G3" s="1">
        <f>financial!G4</f>
        <v>3018.47</v>
      </c>
      <c r="H3" s="1">
        <f>financial!H4</f>
        <v>45.31</v>
      </c>
      <c r="I3" s="19">
        <v>77026.42</v>
      </c>
    </row>
    <row r="4" spans="1:9" ht="12.75">
      <c r="A4" s="1" t="s">
        <v>23</v>
      </c>
      <c r="B4" s="20">
        <f>financial!B6+financial!B12</f>
        <v>9710.67</v>
      </c>
      <c r="C4" s="20">
        <f>financial!C6</f>
        <v>1959.83</v>
      </c>
      <c r="D4" s="20">
        <f>financial!D6</f>
        <v>3023.41</v>
      </c>
      <c r="E4" s="20"/>
      <c r="F4" s="20"/>
      <c r="G4" s="1"/>
      <c r="H4" s="1"/>
      <c r="I4" s="18"/>
    </row>
    <row r="5" spans="1:9" ht="12.75">
      <c r="A5" s="1" t="s">
        <v>24</v>
      </c>
      <c r="B5" s="1">
        <f>financial!B7+financial!B8+financial!B9+financial!B11</f>
        <v>5962.6</v>
      </c>
      <c r="C5" s="1">
        <f>financial!C11</f>
        <v>0</v>
      </c>
      <c r="D5" s="1">
        <f>financial!D9</f>
        <v>0</v>
      </c>
      <c r="E5" s="1"/>
      <c r="F5" s="1"/>
      <c r="G5" s="25">
        <f>financial!G21+financial!G11</f>
        <v>0</v>
      </c>
      <c r="H5" s="1">
        <f>financial!H11</f>
        <v>2090</v>
      </c>
      <c r="I5" s="18"/>
    </row>
    <row r="6" spans="1:9" ht="12.75">
      <c r="A6" s="1" t="s">
        <v>25</v>
      </c>
      <c r="B6" s="1">
        <f>financial!B13+financial!B14+financial!B15+financial!B19+financial!B16</f>
        <v>61404</v>
      </c>
      <c r="C6" s="1">
        <f>financial!C15</f>
        <v>0</v>
      </c>
      <c r="D6" s="1">
        <f>financial!D19</f>
        <v>0</v>
      </c>
      <c r="E6" s="1"/>
      <c r="F6" s="1"/>
      <c r="G6" s="1">
        <f>financial!G15</f>
        <v>0</v>
      </c>
      <c r="H6" s="1"/>
      <c r="I6" s="18"/>
    </row>
    <row r="7" spans="1:9" ht="12.75">
      <c r="A7" s="1" t="s">
        <v>26</v>
      </c>
      <c r="B7" s="1">
        <f>financial!B17+financial!B20</f>
        <v>125.78</v>
      </c>
      <c r="C7" s="1">
        <f>financial!C17+financial!C20</f>
        <v>0</v>
      </c>
      <c r="D7" s="1">
        <f>financial!D18</f>
        <v>0</v>
      </c>
      <c r="E7" s="1"/>
      <c r="F7" s="1"/>
      <c r="G7" s="20">
        <f>financial!G20</f>
        <v>0</v>
      </c>
      <c r="H7" s="1"/>
      <c r="I7" s="18"/>
    </row>
    <row r="8" spans="1:9" ht="12.75" hidden="1">
      <c r="A8" s="1" t="s">
        <v>48</v>
      </c>
      <c r="B8" s="1"/>
      <c r="C8" s="1"/>
      <c r="D8" s="1"/>
      <c r="E8" s="1"/>
      <c r="F8" s="1"/>
      <c r="G8" s="1"/>
      <c r="H8" s="1"/>
      <c r="I8" s="18"/>
    </row>
    <row r="9" spans="1:9" ht="12.75">
      <c r="A9" s="24" t="s">
        <v>54</v>
      </c>
      <c r="B9" s="1"/>
      <c r="C9" s="1"/>
      <c r="D9" s="1"/>
      <c r="E9" s="1"/>
      <c r="F9" s="1"/>
      <c r="G9" s="1">
        <f>financial!G23</f>
        <v>0</v>
      </c>
      <c r="H9" s="1">
        <f>financial!H23</f>
        <v>0</v>
      </c>
      <c r="I9" s="18"/>
    </row>
    <row r="10" spans="1:9" ht="12.75">
      <c r="A10" s="1" t="s">
        <v>27</v>
      </c>
      <c r="B10" s="1"/>
      <c r="C10" s="1"/>
      <c r="D10" s="1"/>
      <c r="E10" s="1"/>
      <c r="F10" s="1"/>
      <c r="G10" s="1"/>
      <c r="H10" s="1"/>
      <c r="I10" s="19">
        <v>2529.38</v>
      </c>
    </row>
    <row r="11" spans="1:9" ht="12.75">
      <c r="A11" s="2" t="s">
        <v>28</v>
      </c>
      <c r="B11" s="2">
        <f aca="true" t="shared" si="0" ref="B11:I11">SUM(B4:B10)</f>
        <v>77203.05</v>
      </c>
      <c r="C11" s="2">
        <f t="shared" si="0"/>
        <v>1959.83</v>
      </c>
      <c r="D11" s="2">
        <f t="shared" si="0"/>
        <v>3023.41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2090</v>
      </c>
      <c r="I11" s="2">
        <f t="shared" si="0"/>
        <v>2529.38</v>
      </c>
    </row>
    <row r="12" spans="1:9" ht="12.75">
      <c r="A12" s="1" t="s">
        <v>34</v>
      </c>
      <c r="B12" s="1"/>
      <c r="C12" s="1"/>
      <c r="D12" s="1"/>
      <c r="E12" s="1"/>
      <c r="F12" s="1"/>
      <c r="G12" s="1"/>
      <c r="H12" s="1"/>
      <c r="I12" s="18"/>
    </row>
    <row r="13" spans="1:9" ht="12.75">
      <c r="A13" s="1" t="s">
        <v>29</v>
      </c>
      <c r="B13" s="1">
        <f aca="true" t="shared" si="1" ref="B13:I13">B3+B11</f>
        <v>723891.8300000001</v>
      </c>
      <c r="C13" s="1">
        <f t="shared" si="1"/>
        <v>674981.37</v>
      </c>
      <c r="D13" s="1">
        <f>D3+D11</f>
        <v>23215</v>
      </c>
      <c r="E13" s="1">
        <f t="shared" si="1"/>
        <v>0</v>
      </c>
      <c r="F13" s="1">
        <f t="shared" si="1"/>
        <v>0</v>
      </c>
      <c r="G13" s="1">
        <f t="shared" si="1"/>
        <v>3018.47</v>
      </c>
      <c r="H13" s="1">
        <f t="shared" si="1"/>
        <v>2135.31</v>
      </c>
      <c r="I13" s="20">
        <f t="shared" si="1"/>
        <v>79555.8</v>
      </c>
    </row>
    <row r="14" spans="1:9" ht="12.75">
      <c r="A14" s="1" t="s">
        <v>30</v>
      </c>
      <c r="B14" s="1">
        <f>financial!B29</f>
        <v>55668.34</v>
      </c>
      <c r="C14" s="1">
        <f>financial!C29</f>
        <v>40431.45</v>
      </c>
      <c r="D14" s="1">
        <f>financial!D29</f>
        <v>432.81</v>
      </c>
      <c r="E14" s="1">
        <f>financial!E29</f>
        <v>0</v>
      </c>
      <c r="F14" s="1">
        <f>financial!F29</f>
        <v>0</v>
      </c>
      <c r="G14" s="1">
        <f>financial!G29</f>
        <v>166.49</v>
      </c>
      <c r="H14" s="1">
        <f>financial!H29</f>
        <v>1654.25</v>
      </c>
      <c r="I14" s="21">
        <v>3690.9</v>
      </c>
    </row>
    <row r="15" spans="1:9" ht="12.75">
      <c r="A15" s="1" t="s">
        <v>32</v>
      </c>
      <c r="B15" s="1">
        <f>financial!B30</f>
        <v>128031.54</v>
      </c>
      <c r="C15" s="1">
        <f>financial!C30</f>
        <v>0</v>
      </c>
      <c r="D15" s="1">
        <f>financial!D30</f>
        <v>-16556.65</v>
      </c>
      <c r="E15" s="1">
        <f>financial!E30</f>
        <v>0</v>
      </c>
      <c r="F15" s="1">
        <f>financial!F30</f>
        <v>0</v>
      </c>
      <c r="G15" s="1">
        <f>financial!G30</f>
        <v>-1439.88</v>
      </c>
      <c r="H15" s="1">
        <f>financial!H30</f>
        <v>0</v>
      </c>
      <c r="I15" s="21">
        <v>0</v>
      </c>
    </row>
    <row r="16" spans="1:10" ht="12.75">
      <c r="A16" s="23" t="s">
        <v>59</v>
      </c>
      <c r="B16" s="23">
        <f>B13-B14+B15</f>
        <v>796255.0300000001</v>
      </c>
      <c r="C16" s="23">
        <f aca="true" t="shared" si="2" ref="C16:I16">C13-C14+C15</f>
        <v>634549.92</v>
      </c>
      <c r="D16" s="23">
        <f t="shared" si="2"/>
        <v>6225.539999999997</v>
      </c>
      <c r="E16" s="23">
        <f t="shared" si="2"/>
        <v>0</v>
      </c>
      <c r="F16" s="23">
        <f t="shared" si="2"/>
        <v>0</v>
      </c>
      <c r="G16" s="23">
        <f t="shared" si="2"/>
        <v>1412.0999999999995</v>
      </c>
      <c r="H16" s="23">
        <f t="shared" si="2"/>
        <v>481.05999999999995</v>
      </c>
      <c r="I16" s="31">
        <f t="shared" si="2"/>
        <v>75864.90000000001</v>
      </c>
      <c r="J16" s="26"/>
    </row>
    <row r="17" ht="12.75">
      <c r="A17" s="1"/>
    </row>
    <row r="18" spans="2:8" ht="12.75">
      <c r="B18" s="32"/>
      <c r="C18" s="32"/>
      <c r="D18" s="32"/>
      <c r="E18" s="32"/>
      <c r="F18" s="32"/>
      <c r="G18" s="32"/>
      <c r="H18" s="32"/>
    </row>
    <row r="20" spans="2:8" ht="12.75">
      <c r="B20" s="32"/>
      <c r="C20" s="32"/>
      <c r="D20" s="32"/>
      <c r="E20" s="32"/>
      <c r="F20" s="32"/>
      <c r="G20" s="32"/>
      <c r="H20" s="32"/>
    </row>
    <row r="21" spans="2:9" ht="12.75">
      <c r="B21" s="32"/>
      <c r="C21" s="32"/>
      <c r="D21" s="32"/>
      <c r="E21" s="32"/>
      <c r="F21" s="32"/>
      <c r="G21" s="32"/>
      <c r="H21" s="32"/>
      <c r="I21" s="32"/>
    </row>
    <row r="22" spans="2:9" ht="12.75">
      <c r="B22" s="32"/>
      <c r="C22" s="32"/>
      <c r="D22" s="32"/>
      <c r="E22" s="32"/>
      <c r="F22" s="32"/>
      <c r="G22" s="32"/>
      <c r="H22" s="32"/>
      <c r="I22" s="32"/>
    </row>
    <row r="23" spans="2:8" ht="12.75">
      <c r="B23" s="32"/>
      <c r="C23" s="32"/>
      <c r="D23" s="32"/>
      <c r="E23" s="32"/>
      <c r="F23" s="32"/>
      <c r="G23" s="32"/>
      <c r="H23" s="32"/>
    </row>
    <row r="25" spans="2:8" ht="12.75">
      <c r="B25" s="32"/>
      <c r="C25" s="32"/>
      <c r="D25" s="32"/>
      <c r="E25" s="32"/>
      <c r="F25" s="32"/>
      <c r="G25" s="32"/>
      <c r="H25" s="3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Estelline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Mrs. Warborg</dc:creator>
  <cp:keywords/>
  <dc:description/>
  <cp:lastModifiedBy>Tina Belden</cp:lastModifiedBy>
  <cp:lastPrinted>2020-08-07T14:00:07Z</cp:lastPrinted>
  <dcterms:created xsi:type="dcterms:W3CDTF">2002-08-02T19:53:14Z</dcterms:created>
  <dcterms:modified xsi:type="dcterms:W3CDTF">2020-08-07T14:00:58Z</dcterms:modified>
  <cp:category/>
  <cp:version/>
  <cp:contentType/>
  <cp:contentStatus/>
</cp:coreProperties>
</file>